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dman962\Sync\_Listings\Riley Armstrong - Pecos TX\"/>
    </mc:Choice>
  </mc:AlternateContent>
  <xr:revisionPtr revIDLastSave="0" documentId="13_ncr:1_{C5070BD1-6D1F-4207-9348-FD12165BDB6A}" xr6:coauthVersionLast="47" xr6:coauthVersionMax="47" xr10:uidLastSave="{00000000-0000-0000-0000-000000000000}"/>
  <bookViews>
    <workbookView xWindow="41235" yWindow="195" windowWidth="33300" windowHeight="19905" xr2:uid="{CAC83DE2-5524-4719-91F6-4173B2E721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92" i="1" l="1"/>
  <c r="C91" i="1"/>
  <c r="C90" i="1"/>
  <c r="G52" i="1"/>
  <c r="C60" i="1"/>
  <c r="C81" i="1"/>
  <c r="C79" i="1"/>
  <c r="C87" i="1" s="1"/>
  <c r="C74" i="1"/>
  <c r="C72" i="1" s="1"/>
  <c r="C86" i="1" s="1"/>
  <c r="C61" i="1"/>
  <c r="C62" i="1"/>
  <c r="G47" i="1"/>
  <c r="G45" i="1"/>
  <c r="G40" i="1"/>
  <c r="G38" i="1" s="1"/>
  <c r="G33" i="1"/>
  <c r="G31" i="1"/>
  <c r="G26" i="1"/>
  <c r="G24" i="1" s="1"/>
  <c r="G19" i="1"/>
  <c r="G17" i="1" s="1"/>
  <c r="G12" i="1"/>
  <c r="G10" i="1"/>
  <c r="G5" i="1"/>
  <c r="G3" i="1" s="1"/>
  <c r="C67" i="1"/>
  <c r="C65" i="1" s="1"/>
  <c r="C47" i="1"/>
  <c r="C45" i="1" s="1"/>
  <c r="C40" i="1"/>
  <c r="C38" i="1" s="1"/>
  <c r="C52" i="1" s="1"/>
  <c r="C33" i="1"/>
  <c r="C31" i="1" s="1"/>
  <c r="C26" i="1"/>
  <c r="C24" i="1" s="1"/>
  <c r="C19" i="1"/>
  <c r="C17" i="1" s="1"/>
  <c r="C12" i="1"/>
  <c r="C10" i="1" s="1"/>
  <c r="C5" i="1"/>
  <c r="C3" i="1" s="1"/>
  <c r="C88" i="1" l="1"/>
</calcChain>
</file>

<file path=xl/sharedStrings.xml><?xml version="1.0" encoding="utf-8"?>
<sst xmlns="http://schemas.openxmlformats.org/spreadsheetml/2006/main" count="123" uniqueCount="36">
  <si>
    <t>Unit Acreage</t>
  </si>
  <si>
    <t>Lease Royalty Rate</t>
  </si>
  <si>
    <t>NDI</t>
  </si>
  <si>
    <r>
      <t xml:space="preserve">**Note:  All information contained in our calculations are </t>
    </r>
    <r>
      <rPr>
        <b/>
        <sz val="12"/>
        <color theme="1"/>
        <rFont val="Calibri"/>
        <family val="2"/>
        <scheme val="minor"/>
      </rPr>
      <t>estimated.</t>
    </r>
    <r>
      <rPr>
        <sz val="11"/>
        <color theme="1"/>
        <rFont val="Calibri"/>
        <family val="2"/>
        <scheme val="minor"/>
      </rPr>
      <t xml:space="preserve">  Only title</t>
    </r>
  </si>
  <si>
    <t>can confirm the exact ownership.</t>
  </si>
  <si>
    <t>Net Acre Estimate</t>
  </si>
  <si>
    <t>Challenger</t>
  </si>
  <si>
    <t>Hat Creek</t>
  </si>
  <si>
    <t>Little Bear</t>
  </si>
  <si>
    <t>Anton Menges</t>
  </si>
  <si>
    <t>Spinnler 2</t>
  </si>
  <si>
    <t xml:space="preserve">State Columbia </t>
  </si>
  <si>
    <t xml:space="preserve">Sunlight </t>
  </si>
  <si>
    <t>Diamondback</t>
  </si>
  <si>
    <t>Gordy Oil</t>
  </si>
  <si>
    <t>Inactive</t>
  </si>
  <si>
    <t>Genesis Resources</t>
  </si>
  <si>
    <t>1 well on 500 acre spacing</t>
  </si>
  <si>
    <t>Original Permit</t>
  </si>
  <si>
    <t>San Pedro Ranch</t>
  </si>
  <si>
    <t>Net Royalty Acres</t>
  </si>
  <si>
    <t>Net Mineral Acres</t>
  </si>
  <si>
    <t>Gross acres in pay</t>
  </si>
  <si>
    <t>Gross acres remaining</t>
  </si>
  <si>
    <t>Total Gross Acres</t>
  </si>
  <si>
    <t>Old NDI - assuming lower lease rate in the past</t>
  </si>
  <si>
    <t>Current NDI - 2016 lease at 24%</t>
  </si>
  <si>
    <t>Diamondback is .00624 and Gordy is .00613</t>
  </si>
  <si>
    <t>Assumed NDI updated for higher lease</t>
  </si>
  <si>
    <t>In pay gross acreage</t>
  </si>
  <si>
    <t>Assumed total NMA</t>
  </si>
  <si>
    <t>In pay NMA at 24%</t>
  </si>
  <si>
    <t>Remaining unleased NMA</t>
  </si>
  <si>
    <t>NRA in Pay</t>
  </si>
  <si>
    <t>Remaining NRA possible</t>
  </si>
  <si>
    <t>Total NRA (assuming 24% lease)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</si>
</sst>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0.00000000"/>
    <numFmt numFmtId="165" formatCode="_(* #,##0.0_);_(* \(#,##0.0\);_(* &quot;-&quot;??_);_(@_)"/>
    <numFmt numFmtId="166" formatCode="_(* #,##0_);_(* \(#,##0\);_(* &quot;-&quot;??_);_(@_)"/>
    <numFmt numFmtId="167" formatCode="0.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6">
    <xf numFmtId="0" fontId="0" fillId="0" borderId="0" xfId="0"/>
    <xf numFmtId="2" fontId="0" fillId="0" borderId="0" xfId="0" applyNumberFormat="1"/>
    <xf numFmtId="164" fontId="0" fillId="0" borderId="0" xfId="0" applyNumberFormat="1"/>
    <xf numFmtId="2" fontId="1" fillId="0" borderId="0" xfId="0" applyNumberFormat="1" applyFont="1"/>
    <xf numFmtId="0" fontId="1" fillId="0" borderId="0" xfId="0" applyFont="1"/>
    <xf numFmtId="2" fontId="0" fillId="2" borderId="0" xfId="0" applyNumberFormat="1" applyFill="1"/>
    <xf numFmtId="0" fontId="0" fillId="2" borderId="0" xfId="0" applyFill="1"/>
    <xf numFmtId="0" fontId="0" fillId="3" borderId="0" xfId="0" applyFill="1"/>
    <xf numFmtId="2" fontId="0" fillId="3" borderId="0" xfId="0" applyNumberFormat="1" applyFill="1"/>
    <xf numFmtId="165" fontId="0" fillId="0" borderId="0" xfId="1" applyNumberFormat="1" applyFont="1"/>
    <xf numFmtId="0" fontId="0" fillId="4" borderId="0" xfId="0" applyFill="1"/>
    <xf numFmtId="2" fontId="0" fillId="0" borderId="1" xfId="0" applyNumberFormat="1" applyBorder="1"/>
    <xf numFmtId="0" fontId="0" fillId="0" borderId="1" xfId="0" applyBorder="1"/>
    <xf numFmtId="0" fontId="2" fillId="0" borderId="0" xfId="0" applyFont="1"/>
    <xf numFmtId="166" fontId="2" fillId="0" borderId="0" xfId="1" applyNumberFormat="1" applyFont="1"/>
    <xf numFmtId="167" fontId="2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5131C-622A-4E24-9A56-F373C1F352E3}">
  <dimension ref="B3:I93"/>
  <sheetViews>
    <sheetView tabSelected="1" topLeftCell="A54" zoomScale="115" zoomScaleNormal="115" workbookViewId="0">
      <selection activeCell="D66" sqref="D66"/>
    </sheetView>
  </sheetViews>
  <sheetFormatPr defaultColWidth="8.85546875" defaultRowHeight="15" x14ac:dyDescent="0.25"/>
  <cols>
    <col min="2" max="2" width="20.140625" customWidth="1"/>
    <col min="3" max="3" width="12.85546875" customWidth="1"/>
    <col min="4" max="4" width="31.42578125" customWidth="1"/>
    <col min="5" max="5" width="5.85546875" customWidth="1"/>
    <col min="6" max="6" width="22.85546875" customWidth="1"/>
    <col min="7" max="7" width="14.85546875" customWidth="1"/>
    <col min="8" max="8" width="17.28515625" customWidth="1"/>
  </cols>
  <sheetData>
    <row r="3" spans="2:8" x14ac:dyDescent="0.25">
      <c r="B3" t="s">
        <v>5</v>
      </c>
      <c r="C3" s="5">
        <f>C4*C5</f>
        <v>31.526536320000002</v>
      </c>
      <c r="D3" s="6" t="s">
        <v>6</v>
      </c>
      <c r="F3" t="s">
        <v>5</v>
      </c>
      <c r="G3" s="5">
        <f>G4*G5</f>
        <v>16.420071000000004</v>
      </c>
      <c r="H3" s="6" t="s">
        <v>6</v>
      </c>
    </row>
    <row r="4" spans="2:8" x14ac:dyDescent="0.25">
      <c r="B4" t="s">
        <v>0</v>
      </c>
      <c r="C4">
        <v>631.44000000000005</v>
      </c>
      <c r="D4" t="s">
        <v>13</v>
      </c>
      <c r="F4" t="s">
        <v>0</v>
      </c>
      <c r="G4">
        <v>631.44000000000005</v>
      </c>
      <c r="H4" t="s">
        <v>13</v>
      </c>
    </row>
    <row r="5" spans="2:8" x14ac:dyDescent="0.25">
      <c r="C5">
        <f>C7/C6</f>
        <v>4.9928E-2</v>
      </c>
      <c r="G5">
        <f>G7/G6</f>
        <v>2.6004166666666668E-2</v>
      </c>
    </row>
    <row r="6" spans="2:8" x14ac:dyDescent="0.25">
      <c r="B6" t="s">
        <v>1</v>
      </c>
      <c r="C6">
        <v>0.125</v>
      </c>
      <c r="F6" t="s">
        <v>1</v>
      </c>
      <c r="G6">
        <v>0.24</v>
      </c>
    </row>
    <row r="7" spans="2:8" x14ac:dyDescent="0.25">
      <c r="B7" t="s">
        <v>2</v>
      </c>
      <c r="C7">
        <v>6.241E-3</v>
      </c>
      <c r="F7" t="s">
        <v>2</v>
      </c>
      <c r="G7">
        <v>6.241E-3</v>
      </c>
    </row>
    <row r="10" spans="2:8" x14ac:dyDescent="0.25">
      <c r="B10" t="s">
        <v>5</v>
      </c>
      <c r="C10" s="5">
        <f>C11*C12</f>
        <v>15.51984672</v>
      </c>
      <c r="D10" s="6" t="s">
        <v>7</v>
      </c>
      <c r="F10" t="s">
        <v>5</v>
      </c>
      <c r="G10" s="5">
        <f>G11*G12</f>
        <v>8.0832535000000014</v>
      </c>
      <c r="H10" s="6" t="s">
        <v>7</v>
      </c>
    </row>
    <row r="11" spans="2:8" x14ac:dyDescent="0.25">
      <c r="B11" t="s">
        <v>0</v>
      </c>
      <c r="C11">
        <v>316.37</v>
      </c>
      <c r="D11" t="s">
        <v>14</v>
      </c>
      <c r="F11" t="s">
        <v>0</v>
      </c>
      <c r="G11">
        <v>316.37</v>
      </c>
      <c r="H11" t="s">
        <v>14</v>
      </c>
    </row>
    <row r="12" spans="2:8" x14ac:dyDescent="0.25">
      <c r="C12">
        <f>C14/C13</f>
        <v>4.9056000000000002E-2</v>
      </c>
      <c r="G12">
        <f>G14/G13</f>
        <v>2.5550000000000003E-2</v>
      </c>
    </row>
    <row r="13" spans="2:8" x14ac:dyDescent="0.25">
      <c r="B13" t="s">
        <v>1</v>
      </c>
      <c r="C13">
        <v>0.125</v>
      </c>
      <c r="F13" t="s">
        <v>1</v>
      </c>
      <c r="G13">
        <v>0.24</v>
      </c>
    </row>
    <row r="14" spans="2:8" x14ac:dyDescent="0.25">
      <c r="B14" t="s">
        <v>2</v>
      </c>
      <c r="C14">
        <v>6.1320000000000003E-3</v>
      </c>
      <c r="F14" t="s">
        <v>2</v>
      </c>
      <c r="G14">
        <v>6.1320000000000003E-3</v>
      </c>
    </row>
    <row r="17" spans="2:8" x14ac:dyDescent="0.25">
      <c r="B17" t="s">
        <v>5</v>
      </c>
      <c r="C17" s="5">
        <f>C18*C19</f>
        <v>35.541543999999995</v>
      </c>
      <c r="D17" s="6" t="s">
        <v>8</v>
      </c>
      <c r="F17" t="s">
        <v>5</v>
      </c>
      <c r="G17" s="5">
        <f>G18*G19</f>
        <v>18.511220833333333</v>
      </c>
      <c r="H17" s="6" t="s">
        <v>8</v>
      </c>
    </row>
    <row r="18" spans="2:8" x14ac:dyDescent="0.25">
      <c r="B18" t="s">
        <v>0</v>
      </c>
      <c r="C18">
        <v>711.4</v>
      </c>
      <c r="D18" t="s">
        <v>13</v>
      </c>
      <c r="F18" t="s">
        <v>0</v>
      </c>
      <c r="G18">
        <v>711.4</v>
      </c>
      <c r="H18" t="s">
        <v>13</v>
      </c>
    </row>
    <row r="19" spans="2:8" x14ac:dyDescent="0.25">
      <c r="C19">
        <f>C21/C20</f>
        <v>4.9959999999999997E-2</v>
      </c>
      <c r="G19">
        <f>G21/G20</f>
        <v>2.6020833333333333E-2</v>
      </c>
    </row>
    <row r="20" spans="2:8" x14ac:dyDescent="0.25">
      <c r="B20" t="s">
        <v>1</v>
      </c>
      <c r="C20">
        <v>0.125</v>
      </c>
      <c r="F20" t="s">
        <v>1</v>
      </c>
      <c r="G20">
        <v>0.24</v>
      </c>
    </row>
    <row r="21" spans="2:8" x14ac:dyDescent="0.25">
      <c r="B21" t="s">
        <v>2</v>
      </c>
      <c r="C21">
        <v>6.2449999999999997E-3</v>
      </c>
      <c r="F21" t="s">
        <v>2</v>
      </c>
      <c r="G21">
        <v>6.2449999999999997E-3</v>
      </c>
    </row>
    <row r="24" spans="2:8" x14ac:dyDescent="0.25">
      <c r="B24" t="s">
        <v>5</v>
      </c>
      <c r="C24" s="5">
        <f>C25*C26</f>
        <v>32.190399999999997</v>
      </c>
      <c r="D24" s="6" t="s">
        <v>9</v>
      </c>
      <c r="F24" t="s">
        <v>5</v>
      </c>
      <c r="G24" s="5">
        <f>G25*G26</f>
        <v>16.765833333333333</v>
      </c>
      <c r="H24" s="6" t="s">
        <v>9</v>
      </c>
    </row>
    <row r="25" spans="2:8" x14ac:dyDescent="0.25">
      <c r="B25" t="s">
        <v>0</v>
      </c>
      <c r="C25">
        <v>649</v>
      </c>
      <c r="D25" s="10" t="s">
        <v>15</v>
      </c>
      <c r="F25" t="s">
        <v>0</v>
      </c>
      <c r="G25">
        <v>649</v>
      </c>
      <c r="H25" s="10" t="s">
        <v>15</v>
      </c>
    </row>
    <row r="26" spans="2:8" x14ac:dyDescent="0.25">
      <c r="C26">
        <f>C28/C27</f>
        <v>4.9599999999999998E-2</v>
      </c>
      <c r="G26">
        <f>G28/G27</f>
        <v>2.5833333333333333E-2</v>
      </c>
    </row>
    <row r="27" spans="2:8" x14ac:dyDescent="0.25">
      <c r="B27" t="s">
        <v>1</v>
      </c>
      <c r="C27">
        <v>0.125</v>
      </c>
      <c r="F27" t="s">
        <v>1</v>
      </c>
      <c r="G27">
        <v>0.24</v>
      </c>
    </row>
    <row r="28" spans="2:8" x14ac:dyDescent="0.25">
      <c r="B28" t="s">
        <v>2</v>
      </c>
      <c r="C28">
        <v>6.1999999999999998E-3</v>
      </c>
      <c r="D28" t="s">
        <v>28</v>
      </c>
      <c r="F28" t="s">
        <v>2</v>
      </c>
      <c r="G28">
        <v>6.1999999999999998E-3</v>
      </c>
    </row>
    <row r="31" spans="2:8" x14ac:dyDescent="0.25">
      <c r="B31" t="s">
        <v>5</v>
      </c>
      <c r="C31" s="5">
        <f>C32*C33</f>
        <v>10.139199999999999</v>
      </c>
      <c r="D31" s="6" t="s">
        <v>10</v>
      </c>
      <c r="F31" t="s">
        <v>5</v>
      </c>
      <c r="G31" s="5">
        <f>G32*G33</f>
        <v>5.2808333333333328</v>
      </c>
      <c r="H31" s="6" t="s">
        <v>10</v>
      </c>
    </row>
    <row r="32" spans="2:8" x14ac:dyDescent="0.25">
      <c r="B32" t="s">
        <v>0</v>
      </c>
      <c r="C32">
        <v>200</v>
      </c>
      <c r="D32" t="s">
        <v>16</v>
      </c>
      <c r="F32" t="s">
        <v>0</v>
      </c>
      <c r="G32">
        <v>200</v>
      </c>
      <c r="H32" t="s">
        <v>16</v>
      </c>
    </row>
    <row r="33" spans="2:8" x14ac:dyDescent="0.25">
      <c r="C33">
        <f>C35/C34</f>
        <v>5.0695999999999998E-2</v>
      </c>
      <c r="G33">
        <f>G35/G34</f>
        <v>2.6404166666666666E-2</v>
      </c>
    </row>
    <row r="34" spans="2:8" x14ac:dyDescent="0.25">
      <c r="B34" t="s">
        <v>1</v>
      </c>
      <c r="C34">
        <v>0.125</v>
      </c>
      <c r="F34" t="s">
        <v>1</v>
      </c>
      <c r="G34">
        <v>0.24</v>
      </c>
    </row>
    <row r="35" spans="2:8" x14ac:dyDescent="0.25">
      <c r="B35" t="s">
        <v>2</v>
      </c>
      <c r="C35">
        <v>6.3369999999999998E-3</v>
      </c>
      <c r="F35" t="s">
        <v>2</v>
      </c>
      <c r="G35">
        <v>6.3369999999999998E-3</v>
      </c>
    </row>
    <row r="38" spans="2:8" x14ac:dyDescent="0.25">
      <c r="B38" t="s">
        <v>5</v>
      </c>
      <c r="C38" s="5">
        <f>C39*C40</f>
        <v>24.843190240000002</v>
      </c>
      <c r="D38" s="6" t="s">
        <v>11</v>
      </c>
      <c r="F38" t="s">
        <v>5</v>
      </c>
      <c r="G38" s="5">
        <f>G39*G40</f>
        <v>12.939161583333334</v>
      </c>
      <c r="H38" s="6" t="s">
        <v>11</v>
      </c>
    </row>
    <row r="39" spans="2:8" x14ac:dyDescent="0.25">
      <c r="B39" t="s">
        <v>0</v>
      </c>
      <c r="C39">
        <v>499.18</v>
      </c>
      <c r="D39" t="s">
        <v>13</v>
      </c>
      <c r="F39" t="s">
        <v>0</v>
      </c>
      <c r="G39">
        <v>499.18</v>
      </c>
      <c r="H39" t="s">
        <v>13</v>
      </c>
    </row>
    <row r="40" spans="2:8" x14ac:dyDescent="0.25">
      <c r="C40">
        <f>C42/C41</f>
        <v>4.9768E-2</v>
      </c>
      <c r="D40" t="s">
        <v>17</v>
      </c>
      <c r="G40">
        <f>G42/G41</f>
        <v>2.5920833333333334E-2</v>
      </c>
      <c r="H40" t="s">
        <v>17</v>
      </c>
    </row>
    <row r="41" spans="2:8" x14ac:dyDescent="0.25">
      <c r="B41" t="s">
        <v>1</v>
      </c>
      <c r="C41">
        <v>0.125</v>
      </c>
      <c r="F41" t="s">
        <v>1</v>
      </c>
      <c r="G41">
        <v>0.24</v>
      </c>
    </row>
    <row r="42" spans="2:8" x14ac:dyDescent="0.25">
      <c r="B42" t="s">
        <v>2</v>
      </c>
      <c r="C42">
        <v>6.221E-3</v>
      </c>
      <c r="F42" t="s">
        <v>2</v>
      </c>
      <c r="G42">
        <v>6.221E-3</v>
      </c>
    </row>
    <row r="45" spans="2:8" x14ac:dyDescent="0.25">
      <c r="B45" t="s">
        <v>5</v>
      </c>
      <c r="C45" s="5">
        <f>C46*C47</f>
        <v>136.003872</v>
      </c>
      <c r="D45" s="6" t="s">
        <v>12</v>
      </c>
      <c r="F45" t="s">
        <v>5</v>
      </c>
      <c r="G45" s="5">
        <f>G46*G47</f>
        <v>70.835350000000005</v>
      </c>
      <c r="H45" s="6" t="s">
        <v>12</v>
      </c>
    </row>
    <row r="46" spans="2:8" x14ac:dyDescent="0.25">
      <c r="B46" t="s">
        <v>0</v>
      </c>
      <c r="C46">
        <v>2724</v>
      </c>
      <c r="D46" t="s">
        <v>13</v>
      </c>
      <c r="F46" t="s">
        <v>0</v>
      </c>
      <c r="G46">
        <v>2724</v>
      </c>
      <c r="H46" t="s">
        <v>13</v>
      </c>
    </row>
    <row r="47" spans="2:8" x14ac:dyDescent="0.25">
      <c r="C47">
        <f>C49/C48</f>
        <v>4.9928E-2</v>
      </c>
      <c r="D47" t="s">
        <v>18</v>
      </c>
      <c r="G47">
        <f>G49/G48</f>
        <v>2.6004166666666668E-2</v>
      </c>
      <c r="H47" t="s">
        <v>18</v>
      </c>
    </row>
    <row r="48" spans="2:8" x14ac:dyDescent="0.25">
      <c r="B48" t="s">
        <v>1</v>
      </c>
      <c r="C48">
        <v>0.125</v>
      </c>
      <c r="F48" t="s">
        <v>1</v>
      </c>
      <c r="G48">
        <v>0.24</v>
      </c>
    </row>
    <row r="49" spans="2:9" x14ac:dyDescent="0.25">
      <c r="B49" t="s">
        <v>2</v>
      </c>
      <c r="C49">
        <v>6.241E-3</v>
      </c>
      <c r="F49" t="s">
        <v>2</v>
      </c>
      <c r="G49">
        <v>6.241E-3</v>
      </c>
    </row>
    <row r="52" spans="2:9" ht="15.75" x14ac:dyDescent="0.25">
      <c r="C52" s="3">
        <f>C38+C31+C24+C17+C10+C45+C3</f>
        <v>285.76458928</v>
      </c>
      <c r="D52" s="4" t="s">
        <v>20</v>
      </c>
      <c r="G52" s="3">
        <f>G38+G31+G24+G17+G10+G45+G3</f>
        <v>148.83572358333333</v>
      </c>
      <c r="H52" s="4" t="s">
        <v>21</v>
      </c>
    </row>
    <row r="55" spans="2:9" ht="15.75" x14ac:dyDescent="0.25">
      <c r="B55" t="s">
        <v>3</v>
      </c>
    </row>
    <row r="56" spans="2:9" x14ac:dyDescent="0.25">
      <c r="B56" t="s">
        <v>4</v>
      </c>
    </row>
    <row r="58" spans="2:9" x14ac:dyDescent="0.25">
      <c r="C58" s="2"/>
    </row>
    <row r="59" spans="2:9" x14ac:dyDescent="0.25">
      <c r="C59" s="2"/>
    </row>
    <row r="60" spans="2:9" x14ac:dyDescent="0.25">
      <c r="C60" s="9">
        <f>C46+C39+C32+C25+C18+C11+C4</f>
        <v>5731.3899999999994</v>
      </c>
      <c r="D60" t="s">
        <v>22</v>
      </c>
      <c r="F60" s="1"/>
    </row>
    <row r="61" spans="2:9" x14ac:dyDescent="0.25">
      <c r="C61" s="9">
        <f>C66-C60</f>
        <v>14560.61</v>
      </c>
      <c r="D61" t="s">
        <v>23</v>
      </c>
    </row>
    <row r="62" spans="2:9" x14ac:dyDescent="0.25">
      <c r="C62" s="9">
        <f>C66</f>
        <v>20292</v>
      </c>
      <c r="D62" t="s">
        <v>24</v>
      </c>
    </row>
    <row r="63" spans="2:9" x14ac:dyDescent="0.25">
      <c r="F63" s="1"/>
      <c r="I63" s="1"/>
    </row>
    <row r="64" spans="2:9" x14ac:dyDescent="0.25">
      <c r="F64" s="1"/>
      <c r="I64" s="1"/>
    </row>
    <row r="65" spans="2:9" x14ac:dyDescent="0.25">
      <c r="B65" s="7" t="s">
        <v>5</v>
      </c>
      <c r="C65" s="8">
        <f>C66*C67</f>
        <v>530.94017999999994</v>
      </c>
      <c r="D65" s="7" t="s">
        <v>19</v>
      </c>
      <c r="F65" s="1"/>
      <c r="I65" s="1"/>
    </row>
    <row r="66" spans="2:9" x14ac:dyDescent="0.25">
      <c r="B66" s="7" t="s">
        <v>0</v>
      </c>
      <c r="C66" s="7">
        <v>20292</v>
      </c>
      <c r="D66" s="7" t="s">
        <v>25</v>
      </c>
      <c r="F66" s="1"/>
      <c r="I66" s="1"/>
    </row>
    <row r="67" spans="2:9" x14ac:dyDescent="0.25">
      <c r="B67" s="7"/>
      <c r="C67" s="7">
        <f>C69/C68</f>
        <v>2.6164999999999997E-2</v>
      </c>
      <c r="D67" s="7"/>
      <c r="F67" s="1"/>
      <c r="I67" s="1"/>
    </row>
    <row r="68" spans="2:9" x14ac:dyDescent="0.25">
      <c r="B68" s="7" t="s">
        <v>1</v>
      </c>
      <c r="C68" s="7">
        <v>0.2</v>
      </c>
      <c r="D68" s="7"/>
      <c r="F68" s="1"/>
      <c r="I68" s="1"/>
    </row>
    <row r="69" spans="2:9" x14ac:dyDescent="0.25">
      <c r="B69" s="7" t="s">
        <v>2</v>
      </c>
      <c r="C69" s="7">
        <v>5.2329999999999998E-3</v>
      </c>
      <c r="D69" s="7"/>
      <c r="F69" s="1"/>
      <c r="I69" s="1"/>
    </row>
    <row r="70" spans="2:9" x14ac:dyDescent="0.25">
      <c r="F70" s="1"/>
      <c r="I70" s="1"/>
    </row>
    <row r="72" spans="2:9" x14ac:dyDescent="0.25">
      <c r="B72" s="7" t="s">
        <v>5</v>
      </c>
      <c r="C72" s="8">
        <f>C73*C74</f>
        <v>524.21</v>
      </c>
      <c r="D72" s="7" t="s">
        <v>19</v>
      </c>
    </row>
    <row r="73" spans="2:9" x14ac:dyDescent="0.25">
      <c r="B73" s="7" t="s">
        <v>0</v>
      </c>
      <c r="C73" s="7">
        <v>20292</v>
      </c>
      <c r="D73" s="7" t="s">
        <v>26</v>
      </c>
    </row>
    <row r="74" spans="2:9" x14ac:dyDescent="0.25">
      <c r="B74" s="7"/>
      <c r="C74" s="7">
        <f>C76/C75</f>
        <v>2.5833333333333333E-2</v>
      </c>
      <c r="D74" s="7"/>
    </row>
    <row r="75" spans="2:9" x14ac:dyDescent="0.25">
      <c r="B75" s="7" t="s">
        <v>1</v>
      </c>
      <c r="C75" s="7">
        <v>0.24</v>
      </c>
      <c r="D75" s="7"/>
    </row>
    <row r="76" spans="2:9" x14ac:dyDescent="0.25">
      <c r="B76" s="7" t="s">
        <v>2</v>
      </c>
      <c r="C76" s="7">
        <v>6.1999999999999998E-3</v>
      </c>
      <c r="D76" s="7" t="s">
        <v>27</v>
      </c>
    </row>
    <row r="79" spans="2:9" x14ac:dyDescent="0.25">
      <c r="B79" s="7" t="s">
        <v>5</v>
      </c>
      <c r="C79" s="8">
        <f>C80*C81</f>
        <v>148.05083333333334</v>
      </c>
      <c r="D79" s="7" t="s">
        <v>19</v>
      </c>
    </row>
    <row r="80" spans="2:9" x14ac:dyDescent="0.25">
      <c r="B80" s="7" t="s">
        <v>0</v>
      </c>
      <c r="C80" s="10">
        <v>5731</v>
      </c>
      <c r="D80" s="7" t="s">
        <v>26</v>
      </c>
      <c r="E80" s="10" t="s">
        <v>29</v>
      </c>
      <c r="F80" s="10"/>
    </row>
    <row r="81" spans="2:4" x14ac:dyDescent="0.25">
      <c r="B81" s="7"/>
      <c r="C81" s="7">
        <f>C83/C82</f>
        <v>2.5833333333333333E-2</v>
      </c>
      <c r="D81" s="7"/>
    </row>
    <row r="82" spans="2:4" x14ac:dyDescent="0.25">
      <c r="B82" s="7" t="s">
        <v>1</v>
      </c>
      <c r="C82" s="7">
        <v>0.24</v>
      </c>
      <c r="D82" s="7"/>
    </row>
    <row r="83" spans="2:4" x14ac:dyDescent="0.25">
      <c r="B83" s="7" t="s">
        <v>2</v>
      </c>
      <c r="C83" s="7">
        <v>6.1999999999999998E-3</v>
      </c>
      <c r="D83" s="7" t="s">
        <v>27</v>
      </c>
    </row>
    <row r="86" spans="2:4" x14ac:dyDescent="0.25">
      <c r="C86" s="1">
        <f>C72</f>
        <v>524.21</v>
      </c>
      <c r="D86" t="s">
        <v>30</v>
      </c>
    </row>
    <row r="87" spans="2:4" x14ac:dyDescent="0.25">
      <c r="C87" s="11">
        <f>C79</f>
        <v>148.05083333333334</v>
      </c>
      <c r="D87" s="12" t="s">
        <v>31</v>
      </c>
    </row>
    <row r="88" spans="2:4" x14ac:dyDescent="0.25">
      <c r="C88" s="1">
        <f>C86-C87</f>
        <v>376.15916666666669</v>
      </c>
      <c r="D88" t="s">
        <v>32</v>
      </c>
    </row>
    <row r="90" spans="2:4" x14ac:dyDescent="0.25">
      <c r="C90" s="14">
        <f>C86*1.92</f>
        <v>1006.4832</v>
      </c>
      <c r="D90" s="13" t="s">
        <v>35</v>
      </c>
    </row>
    <row r="91" spans="2:4" x14ac:dyDescent="0.25">
      <c r="C91" s="15">
        <f>C52</f>
        <v>285.76458928</v>
      </c>
      <c r="D91" s="13" t="s">
        <v>33</v>
      </c>
    </row>
    <row r="92" spans="2:4" x14ac:dyDescent="0.25">
      <c r="C92" s="15">
        <f>C90-C91</f>
        <v>720.71861072000002</v>
      </c>
      <c r="D92" s="13" t="s">
        <v>34</v>
      </c>
    </row>
    <row r="93" spans="2:4" x14ac:dyDescent="0.25">
      <c r="C93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Eric Winegar</cp:lastModifiedBy>
  <dcterms:created xsi:type="dcterms:W3CDTF">2022-03-01T00:36:36Z</dcterms:created>
  <dcterms:modified xsi:type="dcterms:W3CDTF">2025-04-28T21:49:16Z</dcterms:modified>
</cp:coreProperties>
</file>